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текущий ремонт" sheetId="1" r:id="rId1"/>
    <sheet name="содержание" sheetId="2" r:id="rId2"/>
  </sheets>
  <definedNames>
    <definedName name="_xlnm.Print_Area" localSheetId="0">'текущий ремонт'!$A$1:$I$79</definedName>
  </definedNames>
  <calcPr fullCalcOnLoad="1"/>
</workbook>
</file>

<file path=xl/sharedStrings.xml><?xml version="1.0" encoding="utf-8"?>
<sst xmlns="http://schemas.openxmlformats.org/spreadsheetml/2006/main" count="262" uniqueCount="125">
  <si>
    <t>СВОДНЫЙ ПЛАН</t>
  </si>
  <si>
    <t>№ п/п</t>
  </si>
  <si>
    <t>Наименование работ</t>
  </si>
  <si>
    <t>Ед.изм.</t>
  </si>
  <si>
    <t>Объем работ</t>
  </si>
  <si>
    <t>Цена за ед., руб.</t>
  </si>
  <si>
    <t>Планируемая стоимость, т. р.</t>
  </si>
  <si>
    <t>Источник финансирования</t>
  </si>
  <si>
    <t>1. Ремонт конструктивных элементов жилых домов</t>
  </si>
  <si>
    <t>Ремонт кровли</t>
  </si>
  <si>
    <t>м2</t>
  </si>
  <si>
    <t>платежи населения</t>
  </si>
  <si>
    <t>Ремонт м/п швов</t>
  </si>
  <si>
    <t>2. Ремонт и обслуживание внутридомового инженерного оборудования</t>
  </si>
  <si>
    <t>2.1 Ремонт х/г водоснабжения</t>
  </si>
  <si>
    <t>Смена задвижки д 50мм</t>
  </si>
  <si>
    <t>шт.</t>
  </si>
  <si>
    <t>Смена задвижки д 80мм</t>
  </si>
  <si>
    <t>Смена вентиля  д 15 мм</t>
  </si>
  <si>
    <t>Смена вентиля  д 20 мм</t>
  </si>
  <si>
    <t>Смена вентиля д 32мм</t>
  </si>
  <si>
    <t>Смена вентиля д 40мм</t>
  </si>
  <si>
    <t>Смена стояков х/г в/с д 25мм</t>
  </si>
  <si>
    <t>м</t>
  </si>
  <si>
    <t>Смена стояков х/г в/с д 32мм</t>
  </si>
  <si>
    <t>ВСЕГО:</t>
  </si>
  <si>
    <t>2.2. Ремонт отопления</t>
  </si>
  <si>
    <t>м3</t>
  </si>
  <si>
    <t>Смена приборов отопления</t>
  </si>
  <si>
    <t>Смена стояков отопления д 20 мм</t>
  </si>
  <si>
    <t>Смена вентиля д 20 мм</t>
  </si>
  <si>
    <t>Смена труб канализации д 100 мм</t>
  </si>
  <si>
    <t>3. Выборочный ремонт</t>
  </si>
  <si>
    <t xml:space="preserve">Установка турникетной изгороди </t>
  </si>
  <si>
    <t>Ремонт дверей</t>
  </si>
  <si>
    <t>Ремонт чердачных люков</t>
  </si>
  <si>
    <t>Ремонт ствола мусоропровода</t>
  </si>
  <si>
    <t>мест</t>
  </si>
  <si>
    <t>Ремонт парапета</t>
  </si>
  <si>
    <t>м/п</t>
  </si>
  <si>
    <t>Замена эл/автомата</t>
  </si>
  <si>
    <t xml:space="preserve">*Текущие платежи населения (т.руб.) </t>
  </si>
  <si>
    <t>**Задоженность населения (т.руб)</t>
  </si>
  <si>
    <t xml:space="preserve">Гл. инженер: </t>
  </si>
  <si>
    <t>2.3. Ремонт канализации</t>
  </si>
  <si>
    <t>"УТВЕРЖДАЮ"</t>
  </si>
  <si>
    <t>Смена задвижки д 100мм</t>
  </si>
  <si>
    <t>Смена вентиля  д 25 мм</t>
  </si>
  <si>
    <t>Ремонт лестничных клеток</t>
  </si>
  <si>
    <t xml:space="preserve">Смена розлива отопления,горячего в/с д.57 </t>
  </si>
  <si>
    <t>Смена стояков г/х в/с д.15 мм</t>
  </si>
  <si>
    <t>Теплоизоляция системы отопления</t>
  </si>
  <si>
    <t>2.4. Ремонт системы электроснабжения</t>
  </si>
  <si>
    <t>Проф. осмотр эл. установок и эл. оборудования</t>
  </si>
  <si>
    <t>2.5. Узлы учета тепловой энергии</t>
  </si>
  <si>
    <t>Обслуживание узлов учета тепловой энергии</t>
  </si>
  <si>
    <t>2.5. Вентиляционные каналы</t>
  </si>
  <si>
    <t>Обслуживание вент. каналов</t>
  </si>
  <si>
    <t>тариф</t>
  </si>
  <si>
    <t>Смена трубопроводов г/х в/с д.76 мм</t>
  </si>
  <si>
    <t>Гидропневматическая промывка системы отопления</t>
  </si>
  <si>
    <t>Гидравлическое испытание системы отопления</t>
  </si>
  <si>
    <t xml:space="preserve">Замена разбитого стекла </t>
  </si>
  <si>
    <t>Уборка загрузочных клапанов</t>
  </si>
  <si>
    <t>Удаление мусора из мусороприемных камер вручную</t>
  </si>
  <si>
    <t>Аварийное обслуживание</t>
  </si>
  <si>
    <t>Уборка контейнерных площадок</t>
  </si>
  <si>
    <t>Удаление нечистот с тех. подполья</t>
  </si>
  <si>
    <t xml:space="preserve">Подметание лестничных площадок, маршей </t>
  </si>
  <si>
    <t xml:space="preserve">Влажное подметание лестничных площадок, маршей </t>
  </si>
  <si>
    <t xml:space="preserve">Мытье лестничных площадок, маршей </t>
  </si>
  <si>
    <t>Санитарная очистка придомовой территории</t>
  </si>
  <si>
    <t xml:space="preserve">Подметание свежевыпавшего снега с асфальтобетонного покрытия придомовой территории </t>
  </si>
  <si>
    <t>Очистка от уплотненного снега асфальтобетонного покрытия придомовой территории</t>
  </si>
  <si>
    <t>Очистка от наледи асфальтобетонного покрытия придомовой территории</t>
  </si>
  <si>
    <t xml:space="preserve">Посыпка асфальтобетонного покрытия придомовой территории противогололедными составами и материалами </t>
  </si>
  <si>
    <t xml:space="preserve">Подметание асфальтобетонного покрытия придомовой территории в теплый период года  </t>
  </si>
  <si>
    <t xml:space="preserve">Уборка зеленой зоны, прилегающей к дому (подборка случайного мусора) </t>
  </si>
  <si>
    <t xml:space="preserve">Выкашивание зеленой зоны, прилегающей к дому </t>
  </si>
  <si>
    <t xml:space="preserve">Сгребание и уборка скошенной травы </t>
  </si>
  <si>
    <t>Содержание мусоропроводов</t>
  </si>
  <si>
    <t>Уборка мусороприемных камер (мытье стен и полов)</t>
  </si>
  <si>
    <t xml:space="preserve">Уборка вокруг загрузочных клапанов мусоропроводов </t>
  </si>
  <si>
    <t>Санитарная уборка мест общего пользования</t>
  </si>
  <si>
    <t>ВСЕГО ПО МКД: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</si>
  <si>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</si>
  <si>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</si>
  <si>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</si>
  <si>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</si>
  <si>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</si>
  <si>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</si>
  <si>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</si>
  <si>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</si>
  <si>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</si>
  <si>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</si>
  <si>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</si>
  <si>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</si>
  <si>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</si>
  <si>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</si>
  <si>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</si>
  <si>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</si>
  <si>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</si>
  <si>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</si>
  <si>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Планируемая стоимость, руб.</t>
  </si>
  <si>
    <t>Влажная протирка элементов лестничных клеток (лестниц, окон, стен, плафонов, радиаторов и др.), элементов благоустройства</t>
  </si>
  <si>
    <t>Проф. осмотр мусоропровода</t>
  </si>
  <si>
    <t>м.п.</t>
  </si>
  <si>
    <t>Дезинфекция мусоросборника вручную</t>
  </si>
  <si>
    <t>шт</t>
  </si>
  <si>
    <t>3.5.</t>
  </si>
  <si>
    <t>3.6.</t>
  </si>
  <si>
    <t>АСКУПЭ</t>
  </si>
  <si>
    <t>Смена ЛОН</t>
  </si>
  <si>
    <t>Смена патрона</t>
  </si>
  <si>
    <t>Директор ООО "Домоуправление № 3"</t>
  </si>
  <si>
    <t>_____________________ Д.В.Фадеев</t>
  </si>
  <si>
    <t>по текущему ремонту общего имущества МКД, обслуживаемых ООО "Домоупроавление № 3",</t>
  </si>
  <si>
    <t>Фадеев А.Н.</t>
  </si>
  <si>
    <t>Окраска МАФ</t>
  </si>
  <si>
    <t>по содержанию общего имущества МКД, обслуживаемых ООО "Домоупроавление № 3",</t>
  </si>
  <si>
    <t>на 2012 год</t>
  </si>
  <si>
    <t>___________________________2012 г.</t>
  </si>
  <si>
    <t>Выполнение  плана по состоянию на 01.11.2012 г. в объёмах работ</t>
  </si>
  <si>
    <t>Выполнение  плана по состоянию на 01.11.2012 г. в %</t>
  </si>
  <si>
    <t>средний процент исполнения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</si>
</sst>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000000"/>
    <numFmt numFmtId="189" formatCode="0.000000"/>
    <numFmt numFmtId="190" formatCode="0.0"/>
    <numFmt numFmtId="191" formatCode="0.0%"/>
    <numFmt numFmtId="192" formatCode="0.000000000"/>
    <numFmt numFmtId="193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9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9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90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130" zoomScaleNormal="160" zoomScaleSheetLayoutView="130" zoomScalePageLayoutView="0" workbookViewId="0" topLeftCell="A44">
      <selection activeCell="A22" sqref="A22:G22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9.140625" style="1" customWidth="1"/>
    <col min="4" max="4" width="12.421875" style="1" customWidth="1"/>
    <col min="5" max="5" width="11.7109375" style="1" customWidth="1"/>
    <col min="6" max="6" width="14.421875" style="1" customWidth="1"/>
    <col min="7" max="7" width="19.7109375" style="1" customWidth="1"/>
    <col min="8" max="8" width="18.00390625" style="0" customWidth="1"/>
    <col min="9" max="9" width="15.57421875" style="0" customWidth="1"/>
  </cols>
  <sheetData>
    <row r="1" spans="6:9" ht="12.75">
      <c r="F1" s="58"/>
      <c r="G1" s="58"/>
      <c r="H1" s="58" t="s">
        <v>45</v>
      </c>
      <c r="I1" s="58"/>
    </row>
    <row r="2" spans="6:9" ht="12.75">
      <c r="F2" s="59"/>
      <c r="G2" s="59"/>
      <c r="H2" s="59" t="s">
        <v>114</v>
      </c>
      <c r="I2" s="59"/>
    </row>
    <row r="3" spans="8:9" ht="12.75">
      <c r="H3" s="1"/>
      <c r="I3" s="1"/>
    </row>
    <row r="4" spans="8:9" ht="12.75">
      <c r="H4" s="1"/>
      <c r="I4" s="1"/>
    </row>
    <row r="5" spans="6:9" ht="12.75">
      <c r="F5" s="59"/>
      <c r="G5" s="59"/>
      <c r="H5" s="59" t="s">
        <v>115</v>
      </c>
      <c r="I5" s="59"/>
    </row>
    <row r="6" spans="6:9" ht="12.75">
      <c r="F6" s="60"/>
      <c r="G6" s="59"/>
      <c r="H6" s="60" t="s">
        <v>121</v>
      </c>
      <c r="I6" s="59"/>
    </row>
    <row r="8" spans="1:9" ht="12.75">
      <c r="A8" s="61" t="s">
        <v>0</v>
      </c>
      <c r="B8" s="61"/>
      <c r="C8" s="61"/>
      <c r="D8" s="61"/>
      <c r="E8" s="61"/>
      <c r="F8" s="61"/>
      <c r="G8" s="61"/>
      <c r="H8" s="1"/>
      <c r="I8" s="1"/>
    </row>
    <row r="9" spans="1:9" ht="12.75">
      <c r="A9" s="61" t="s">
        <v>116</v>
      </c>
      <c r="B9" s="61"/>
      <c r="C9" s="61"/>
      <c r="D9" s="61"/>
      <c r="E9" s="61"/>
      <c r="F9" s="61"/>
      <c r="G9" s="61"/>
      <c r="H9" s="1"/>
      <c r="I9" s="1"/>
    </row>
    <row r="10" spans="1:9" ht="12.75">
      <c r="A10" s="61" t="s">
        <v>120</v>
      </c>
      <c r="B10" s="61"/>
      <c r="C10" s="61"/>
      <c r="D10" s="61"/>
      <c r="E10" s="61"/>
      <c r="F10" s="61"/>
      <c r="G10" s="61"/>
      <c r="H10" s="1"/>
      <c r="I10" s="1"/>
    </row>
    <row r="13" spans="1:9" ht="88.5" customHeight="1">
      <c r="A13" s="26" t="s">
        <v>1</v>
      </c>
      <c r="B13" s="26" t="s">
        <v>2</v>
      </c>
      <c r="C13" s="26" t="s">
        <v>3</v>
      </c>
      <c r="D13" s="31" t="s">
        <v>4</v>
      </c>
      <c r="E13" s="26" t="s">
        <v>5</v>
      </c>
      <c r="F13" s="26" t="s">
        <v>6</v>
      </c>
      <c r="G13" s="74" t="s">
        <v>7</v>
      </c>
      <c r="H13" s="75" t="s">
        <v>122</v>
      </c>
      <c r="I13" s="75" t="s">
        <v>123</v>
      </c>
    </row>
    <row r="14" spans="1:9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49">
        <v>8</v>
      </c>
      <c r="I14" s="49">
        <v>8</v>
      </c>
    </row>
    <row r="15" spans="1:9" ht="12.75">
      <c r="A15" s="62" t="s">
        <v>8</v>
      </c>
      <c r="B15" s="63"/>
      <c r="C15" s="63"/>
      <c r="D15" s="63"/>
      <c r="E15" s="63"/>
      <c r="F15" s="63"/>
      <c r="G15" s="64"/>
      <c r="H15" s="50"/>
      <c r="I15" s="50"/>
    </row>
    <row r="16" spans="1:9" s="5" customFormat="1" ht="12.75">
      <c r="A16" s="12">
        <v>1</v>
      </c>
      <c r="B16" s="11" t="s">
        <v>9</v>
      </c>
      <c r="C16" s="12" t="s">
        <v>10</v>
      </c>
      <c r="D16" s="12">
        <v>10253</v>
      </c>
      <c r="E16" s="54">
        <v>177.1345</v>
      </c>
      <c r="F16" s="55">
        <f>D16*E16/1000</f>
        <v>1816.1600285</v>
      </c>
      <c r="G16" s="12" t="s">
        <v>11</v>
      </c>
      <c r="H16" s="54">
        <v>8650</v>
      </c>
      <c r="I16" s="76">
        <v>84.365551545889</v>
      </c>
    </row>
    <row r="17" spans="1:9" s="5" customFormat="1" ht="12.75">
      <c r="A17" s="12">
        <v>2</v>
      </c>
      <c r="B17" s="11" t="s">
        <v>12</v>
      </c>
      <c r="C17" s="12" t="s">
        <v>10</v>
      </c>
      <c r="D17" s="12">
        <v>4110</v>
      </c>
      <c r="E17" s="54">
        <v>304.75</v>
      </c>
      <c r="F17" s="55">
        <f>D17*E17/1000</f>
        <v>1252.5225</v>
      </c>
      <c r="G17" s="12" t="s">
        <v>11</v>
      </c>
      <c r="H17" s="54">
        <v>3620</v>
      </c>
      <c r="I17" s="76">
        <v>88.07785888077859</v>
      </c>
    </row>
    <row r="18" spans="1:9" s="5" customFormat="1" ht="12.75">
      <c r="A18" s="12">
        <v>3</v>
      </c>
      <c r="B18" s="11" t="s">
        <v>48</v>
      </c>
      <c r="C18" s="12" t="s">
        <v>10</v>
      </c>
      <c r="D18" s="13">
        <v>8100</v>
      </c>
      <c r="E18" s="54">
        <v>142.4275</v>
      </c>
      <c r="F18" s="55">
        <f>D18*E18/1000</f>
        <v>1153.66275</v>
      </c>
      <c r="G18" s="12" t="s">
        <v>11</v>
      </c>
      <c r="H18" s="54">
        <v>6850</v>
      </c>
      <c r="I18" s="76">
        <v>84.5679012345679</v>
      </c>
    </row>
    <row r="19" spans="1:9" ht="12.75">
      <c r="A19" s="11"/>
      <c r="B19" s="14" t="s">
        <v>25</v>
      </c>
      <c r="C19" s="12"/>
      <c r="D19" s="12"/>
      <c r="E19" s="12"/>
      <c r="F19" s="51">
        <f>SUM(F16:F18)</f>
        <v>4222.3452785</v>
      </c>
      <c r="G19" s="12"/>
      <c r="H19" s="54"/>
      <c r="I19" s="76"/>
    </row>
    <row r="20" spans="1:9" ht="12.75">
      <c r="A20" s="11"/>
      <c r="B20" s="11"/>
      <c r="C20" s="12"/>
      <c r="D20" s="12"/>
      <c r="E20" s="12"/>
      <c r="F20" s="12"/>
      <c r="G20" s="12"/>
      <c r="H20" s="54"/>
      <c r="I20" s="76"/>
    </row>
    <row r="21" spans="1:9" ht="12.75">
      <c r="A21" s="65" t="s">
        <v>13</v>
      </c>
      <c r="B21" s="66"/>
      <c r="C21" s="66"/>
      <c r="D21" s="66"/>
      <c r="E21" s="66"/>
      <c r="F21" s="66"/>
      <c r="G21" s="67"/>
      <c r="H21" s="54"/>
      <c r="I21" s="76"/>
    </row>
    <row r="22" spans="1:9" ht="12.75">
      <c r="A22" s="62" t="s">
        <v>14</v>
      </c>
      <c r="B22" s="63"/>
      <c r="C22" s="63"/>
      <c r="D22" s="63"/>
      <c r="E22" s="63"/>
      <c r="F22" s="63"/>
      <c r="G22" s="64"/>
      <c r="H22" s="54"/>
      <c r="I22" s="76"/>
    </row>
    <row r="23" spans="1:10" ht="12.75">
      <c r="A23" s="12">
        <v>1</v>
      </c>
      <c r="B23" s="11" t="s">
        <v>15</v>
      </c>
      <c r="C23" s="12" t="s">
        <v>16</v>
      </c>
      <c r="D23" s="12">
        <v>50</v>
      </c>
      <c r="E23" s="57">
        <v>2366.7</v>
      </c>
      <c r="F23" s="12">
        <f>D23*E23/1000</f>
        <v>118.33499999999998</v>
      </c>
      <c r="G23" s="12" t="s">
        <v>11</v>
      </c>
      <c r="H23" s="54">
        <v>43</v>
      </c>
      <c r="I23" s="76">
        <v>86</v>
      </c>
      <c r="J23" s="56"/>
    </row>
    <row r="24" spans="1:10" s="8" customFormat="1" ht="12.75">
      <c r="A24" s="12">
        <v>2</v>
      </c>
      <c r="B24" s="11" t="s">
        <v>17</v>
      </c>
      <c r="C24" s="12" t="s">
        <v>16</v>
      </c>
      <c r="D24" s="12">
        <v>40</v>
      </c>
      <c r="E24" s="57">
        <v>3734.05</v>
      </c>
      <c r="F24" s="12">
        <f aca="true" t="shared" si="0" ref="F24:F35">D24*E24/1000</f>
        <v>149.362</v>
      </c>
      <c r="G24" s="12" t="s">
        <v>11</v>
      </c>
      <c r="H24" s="12">
        <v>40</v>
      </c>
      <c r="I24" s="76">
        <v>100</v>
      </c>
      <c r="J24" s="56"/>
    </row>
    <row r="25" spans="1:10" s="5" customFormat="1" ht="12.75">
      <c r="A25" s="12">
        <v>3</v>
      </c>
      <c r="B25" s="11" t="s">
        <v>46</v>
      </c>
      <c r="C25" s="12" t="s">
        <v>16</v>
      </c>
      <c r="D25" s="12">
        <v>20</v>
      </c>
      <c r="E25" s="57">
        <v>2415</v>
      </c>
      <c r="F25" s="12">
        <f t="shared" si="0"/>
        <v>48.3</v>
      </c>
      <c r="G25" s="12" t="s">
        <v>11</v>
      </c>
      <c r="H25" s="12">
        <v>20</v>
      </c>
      <c r="I25" s="76">
        <v>100</v>
      </c>
      <c r="J25" s="56"/>
    </row>
    <row r="26" spans="1:10" s="9" customFormat="1" ht="12.75">
      <c r="A26" s="12">
        <v>4</v>
      </c>
      <c r="B26" s="11" t="s">
        <v>18</v>
      </c>
      <c r="C26" s="12" t="s">
        <v>16</v>
      </c>
      <c r="D26" s="12">
        <v>160</v>
      </c>
      <c r="E26" s="57">
        <v>350.313</v>
      </c>
      <c r="F26" s="12">
        <f t="shared" si="0"/>
        <v>56.05008</v>
      </c>
      <c r="G26" s="12" t="s">
        <v>11</v>
      </c>
      <c r="H26" s="54">
        <v>135</v>
      </c>
      <c r="I26" s="76">
        <v>84.375</v>
      </c>
      <c r="J26" s="56"/>
    </row>
    <row r="27" spans="1:10" s="9" customFormat="1" ht="12.75">
      <c r="A27" s="12">
        <v>5</v>
      </c>
      <c r="B27" s="11" t="s">
        <v>19</v>
      </c>
      <c r="C27" s="12" t="s">
        <v>16</v>
      </c>
      <c r="D27" s="12">
        <v>146</v>
      </c>
      <c r="E27" s="57">
        <v>322</v>
      </c>
      <c r="F27" s="12">
        <f t="shared" si="0"/>
        <v>47.012</v>
      </c>
      <c r="G27" s="12" t="s">
        <v>11</v>
      </c>
      <c r="H27" s="54">
        <v>126</v>
      </c>
      <c r="I27" s="76">
        <v>86.3013698630137</v>
      </c>
      <c r="J27" s="56"/>
    </row>
    <row r="28" spans="1:10" s="9" customFormat="1" ht="12.75">
      <c r="A28" s="12">
        <v>6</v>
      </c>
      <c r="B28" s="11" t="s">
        <v>47</v>
      </c>
      <c r="C28" s="12" t="s">
        <v>16</v>
      </c>
      <c r="D28" s="12">
        <v>180</v>
      </c>
      <c r="E28" s="57">
        <v>514.2225</v>
      </c>
      <c r="F28" s="12">
        <f t="shared" si="0"/>
        <v>92.56004999999999</v>
      </c>
      <c r="G28" s="12" t="s">
        <v>11</v>
      </c>
      <c r="H28" s="54">
        <v>158</v>
      </c>
      <c r="I28" s="76">
        <v>87.77777777777777</v>
      </c>
      <c r="J28" s="56"/>
    </row>
    <row r="29" spans="1:10" s="9" customFormat="1" ht="12.75">
      <c r="A29" s="12">
        <v>7</v>
      </c>
      <c r="B29" s="11" t="s">
        <v>20</v>
      </c>
      <c r="C29" s="12" t="s">
        <v>16</v>
      </c>
      <c r="D29" s="12">
        <v>60</v>
      </c>
      <c r="E29" s="57">
        <v>623.3</v>
      </c>
      <c r="F29" s="12">
        <f t="shared" si="0"/>
        <v>37.398</v>
      </c>
      <c r="G29" s="12" t="s">
        <v>11</v>
      </c>
      <c r="H29" s="54">
        <v>52</v>
      </c>
      <c r="I29" s="76">
        <v>86.66666666666667</v>
      </c>
      <c r="J29" s="56"/>
    </row>
    <row r="30" spans="1:10" s="5" customFormat="1" ht="12.75">
      <c r="A30" s="12">
        <v>8</v>
      </c>
      <c r="B30" s="11" t="s">
        <v>21</v>
      </c>
      <c r="C30" s="12" t="s">
        <v>16</v>
      </c>
      <c r="D30" s="12">
        <v>8</v>
      </c>
      <c r="E30" s="57">
        <v>792.35</v>
      </c>
      <c r="F30" s="12">
        <f t="shared" si="0"/>
        <v>6.3388</v>
      </c>
      <c r="G30" s="12" t="s">
        <v>11</v>
      </c>
      <c r="H30" s="54">
        <v>7</v>
      </c>
      <c r="I30" s="76">
        <v>87.5</v>
      </c>
      <c r="J30" s="56"/>
    </row>
    <row r="31" spans="1:10" s="9" customFormat="1" ht="12.75">
      <c r="A31" s="12">
        <v>9</v>
      </c>
      <c r="B31" s="11" t="s">
        <v>22</v>
      </c>
      <c r="C31" s="12" t="s">
        <v>23</v>
      </c>
      <c r="D31" s="89">
        <v>240</v>
      </c>
      <c r="E31" s="57">
        <v>186.3</v>
      </c>
      <c r="F31" s="12">
        <f t="shared" si="0"/>
        <v>44.712</v>
      </c>
      <c r="G31" s="12" t="s">
        <v>11</v>
      </c>
      <c r="H31" s="89">
        <v>240</v>
      </c>
      <c r="I31" s="76">
        <v>100</v>
      </c>
      <c r="J31" s="56"/>
    </row>
    <row r="32" spans="1:10" s="9" customFormat="1" ht="12.75">
      <c r="A32" s="12">
        <v>10</v>
      </c>
      <c r="B32" s="11" t="s">
        <v>24</v>
      </c>
      <c r="C32" s="12" t="s">
        <v>23</v>
      </c>
      <c r="D32" s="89">
        <v>180</v>
      </c>
      <c r="E32" s="57">
        <v>200.1</v>
      </c>
      <c r="F32" s="12">
        <f t="shared" si="0"/>
        <v>36.018</v>
      </c>
      <c r="G32" s="12" t="s">
        <v>11</v>
      </c>
      <c r="H32" s="89">
        <v>180</v>
      </c>
      <c r="I32" s="76">
        <v>100</v>
      </c>
      <c r="J32" s="56"/>
    </row>
    <row r="33" spans="1:10" s="5" customFormat="1" ht="12.75">
      <c r="A33" s="12">
        <v>11</v>
      </c>
      <c r="B33" s="11" t="s">
        <v>49</v>
      </c>
      <c r="C33" s="12" t="s">
        <v>23</v>
      </c>
      <c r="D33" s="89">
        <v>260</v>
      </c>
      <c r="E33" s="57">
        <v>706.1</v>
      </c>
      <c r="F33" s="12">
        <f t="shared" si="0"/>
        <v>183.586</v>
      </c>
      <c r="G33" s="12" t="s">
        <v>11</v>
      </c>
      <c r="H33" s="89">
        <v>260</v>
      </c>
      <c r="I33" s="76">
        <v>100</v>
      </c>
      <c r="J33" s="56"/>
    </row>
    <row r="34" spans="1:10" s="5" customFormat="1" ht="12.75">
      <c r="A34" s="12">
        <v>12</v>
      </c>
      <c r="B34" s="11" t="s">
        <v>59</v>
      </c>
      <c r="C34" s="12" t="s">
        <v>23</v>
      </c>
      <c r="D34" s="89">
        <v>65</v>
      </c>
      <c r="E34" s="57">
        <v>770.5</v>
      </c>
      <c r="F34" s="12">
        <f t="shared" si="0"/>
        <v>50.0825</v>
      </c>
      <c r="G34" s="12" t="s">
        <v>11</v>
      </c>
      <c r="H34" s="89">
        <v>65</v>
      </c>
      <c r="I34" s="76">
        <v>100</v>
      </c>
      <c r="J34" s="56"/>
    </row>
    <row r="35" spans="1:10" s="9" customFormat="1" ht="12.75">
      <c r="A35" s="12">
        <v>13</v>
      </c>
      <c r="B35" s="11" t="s">
        <v>50</v>
      </c>
      <c r="C35" s="12" t="s">
        <v>23</v>
      </c>
      <c r="D35" s="89">
        <v>140</v>
      </c>
      <c r="E35" s="57">
        <v>479.343</v>
      </c>
      <c r="F35" s="12">
        <f t="shared" si="0"/>
        <v>67.10802000000001</v>
      </c>
      <c r="G35" s="12" t="s">
        <v>11</v>
      </c>
      <c r="H35" s="89">
        <v>140</v>
      </c>
      <c r="I35" s="76">
        <v>100</v>
      </c>
      <c r="J35" s="56"/>
    </row>
    <row r="36" spans="1:9" ht="12.75">
      <c r="A36" s="12"/>
      <c r="B36" s="14" t="s">
        <v>25</v>
      </c>
      <c r="C36" s="12"/>
      <c r="D36" s="12"/>
      <c r="E36" s="12"/>
      <c r="F36" s="6">
        <f>SUM(F23:F35)</f>
        <v>936.86245</v>
      </c>
      <c r="G36" s="12"/>
      <c r="H36" s="90"/>
      <c r="I36" s="76"/>
    </row>
    <row r="37" spans="1:9" ht="12.75">
      <c r="A37" s="62" t="s">
        <v>26</v>
      </c>
      <c r="B37" s="63"/>
      <c r="C37" s="63"/>
      <c r="D37" s="63"/>
      <c r="E37" s="63"/>
      <c r="F37" s="63"/>
      <c r="G37" s="64"/>
      <c r="H37" s="54"/>
      <c r="I37" s="76"/>
    </row>
    <row r="38" spans="1:9" s="5" customFormat="1" ht="26.25" customHeight="1">
      <c r="A38" s="12">
        <v>1</v>
      </c>
      <c r="B38" s="25" t="s">
        <v>60</v>
      </c>
      <c r="C38" s="12" t="s">
        <v>27</v>
      </c>
      <c r="D38" s="15">
        <v>2017324</v>
      </c>
      <c r="E38" s="12">
        <v>0.48</v>
      </c>
      <c r="F38" s="16">
        <f>D38*E38/1000</f>
        <v>968.31552</v>
      </c>
      <c r="G38" s="12" t="s">
        <v>11</v>
      </c>
      <c r="H38" s="15">
        <v>2017324</v>
      </c>
      <c r="I38" s="76">
        <v>100</v>
      </c>
    </row>
    <row r="39" spans="1:9" ht="12.75">
      <c r="A39" s="12">
        <v>2</v>
      </c>
      <c r="B39" s="11" t="s">
        <v>61</v>
      </c>
      <c r="C39" s="12" t="s">
        <v>23</v>
      </c>
      <c r="D39" s="13">
        <v>45200</v>
      </c>
      <c r="E39" s="12">
        <v>15.96</v>
      </c>
      <c r="F39" s="16">
        <f aca="true" t="shared" si="1" ref="F39:F44">D39*E39/1000</f>
        <v>721.392</v>
      </c>
      <c r="G39" s="12" t="s">
        <v>11</v>
      </c>
      <c r="H39" s="13">
        <v>45200</v>
      </c>
      <c r="I39" s="76">
        <v>100</v>
      </c>
    </row>
    <row r="40" spans="1:9" s="5" customFormat="1" ht="12.75">
      <c r="A40" s="12">
        <v>3</v>
      </c>
      <c r="B40" s="11" t="s">
        <v>18</v>
      </c>
      <c r="C40" s="12" t="s">
        <v>16</v>
      </c>
      <c r="D40" s="12">
        <v>60</v>
      </c>
      <c r="E40" s="12">
        <v>318.62</v>
      </c>
      <c r="F40" s="16">
        <f t="shared" si="1"/>
        <v>19.1172</v>
      </c>
      <c r="G40" s="12" t="s">
        <v>11</v>
      </c>
      <c r="H40" s="54">
        <v>50</v>
      </c>
      <c r="I40" s="76">
        <v>83.33333333333334</v>
      </c>
    </row>
    <row r="41" spans="1:9" s="5" customFormat="1" ht="12.75">
      <c r="A41" s="12">
        <v>4</v>
      </c>
      <c r="B41" s="11" t="s">
        <v>28</v>
      </c>
      <c r="C41" s="12" t="s">
        <v>16</v>
      </c>
      <c r="D41" s="12">
        <v>288</v>
      </c>
      <c r="E41" s="12">
        <v>4514</v>
      </c>
      <c r="F41" s="16">
        <f t="shared" si="1"/>
        <v>1300.032</v>
      </c>
      <c r="G41" s="12" t="s">
        <v>11</v>
      </c>
      <c r="H41" s="54">
        <v>283</v>
      </c>
      <c r="I41" s="76">
        <v>98.26388888888889</v>
      </c>
    </row>
    <row r="42" spans="1:9" s="5" customFormat="1" ht="12.75">
      <c r="A42" s="12">
        <v>5</v>
      </c>
      <c r="B42" s="11" t="s">
        <v>29</v>
      </c>
      <c r="C42" s="12" t="s">
        <v>23</v>
      </c>
      <c r="D42" s="12">
        <v>180</v>
      </c>
      <c r="E42" s="12">
        <v>512.26</v>
      </c>
      <c r="F42" s="16">
        <f t="shared" si="1"/>
        <v>92.2068</v>
      </c>
      <c r="G42" s="12" t="s">
        <v>11</v>
      </c>
      <c r="H42" s="12">
        <v>180</v>
      </c>
      <c r="I42" s="76">
        <v>100</v>
      </c>
    </row>
    <row r="43" spans="1:9" s="5" customFormat="1" ht="12.75">
      <c r="A43" s="12">
        <v>6</v>
      </c>
      <c r="B43" s="11" t="s">
        <v>30</v>
      </c>
      <c r="C43" s="12" t="s">
        <v>16</v>
      </c>
      <c r="D43" s="12">
        <v>120</v>
      </c>
      <c r="E43" s="12">
        <v>321</v>
      </c>
      <c r="F43" s="16">
        <f t="shared" si="1"/>
        <v>38.52</v>
      </c>
      <c r="G43" s="12" t="s">
        <v>11</v>
      </c>
      <c r="H43" s="54">
        <v>118</v>
      </c>
      <c r="I43" s="76">
        <v>98.33333333333333</v>
      </c>
    </row>
    <row r="44" spans="1:9" s="5" customFormat="1" ht="12.75">
      <c r="A44" s="12">
        <v>7</v>
      </c>
      <c r="B44" s="11" t="s">
        <v>51</v>
      </c>
      <c r="C44" s="12" t="s">
        <v>10</v>
      </c>
      <c r="D44" s="12">
        <v>3000</v>
      </c>
      <c r="E44" s="12">
        <v>316.8</v>
      </c>
      <c r="F44" s="16">
        <f t="shared" si="1"/>
        <v>950.4</v>
      </c>
      <c r="G44" s="12" t="s">
        <v>11</v>
      </c>
      <c r="H44" s="12">
        <v>3000</v>
      </c>
      <c r="I44" s="76">
        <v>100</v>
      </c>
    </row>
    <row r="45" spans="1:9" ht="12.75">
      <c r="A45" s="11"/>
      <c r="B45" s="14" t="s">
        <v>25</v>
      </c>
      <c r="C45" s="12"/>
      <c r="D45" s="12"/>
      <c r="E45" s="12"/>
      <c r="F45" s="27">
        <f>SUM(F38:F44)</f>
        <v>4089.9835199999998</v>
      </c>
      <c r="G45" s="12"/>
      <c r="H45" s="54"/>
      <c r="I45" s="76"/>
    </row>
    <row r="46" spans="1:9" s="4" customFormat="1" ht="12.75">
      <c r="A46" s="62" t="s">
        <v>44</v>
      </c>
      <c r="B46" s="63"/>
      <c r="C46" s="63"/>
      <c r="D46" s="63"/>
      <c r="E46" s="63"/>
      <c r="F46" s="63"/>
      <c r="G46" s="64"/>
      <c r="H46" s="54"/>
      <c r="I46" s="76"/>
    </row>
    <row r="47" spans="1:9" s="4" customFormat="1" ht="12.75">
      <c r="A47" s="12">
        <v>1</v>
      </c>
      <c r="B47" s="17" t="s">
        <v>31</v>
      </c>
      <c r="C47" s="12" t="s">
        <v>23</v>
      </c>
      <c r="D47" s="12">
        <v>1230</v>
      </c>
      <c r="E47" s="12">
        <v>268.19</v>
      </c>
      <c r="F47" s="12">
        <f>D47*E47/1000</f>
        <v>329.8737</v>
      </c>
      <c r="G47" s="12" t="s">
        <v>11</v>
      </c>
      <c r="H47" s="54">
        <v>1190</v>
      </c>
      <c r="I47" s="76">
        <v>96.7479674796748</v>
      </c>
    </row>
    <row r="48" spans="1:9" s="4" customFormat="1" ht="12.75">
      <c r="A48" s="17"/>
      <c r="B48" s="18" t="s">
        <v>25</v>
      </c>
      <c r="C48" s="17"/>
      <c r="D48" s="17"/>
      <c r="E48" s="17"/>
      <c r="F48" s="6">
        <f>SUM(F47)</f>
        <v>329.8737</v>
      </c>
      <c r="G48" s="12"/>
      <c r="H48" s="54"/>
      <c r="I48" s="76"/>
    </row>
    <row r="49" spans="1:9" s="4" customFormat="1" ht="12.75">
      <c r="A49" s="69" t="s">
        <v>52</v>
      </c>
      <c r="B49" s="70"/>
      <c r="C49" s="70"/>
      <c r="D49" s="70"/>
      <c r="E49" s="70"/>
      <c r="F49" s="70"/>
      <c r="G49" s="71"/>
      <c r="H49" s="54"/>
      <c r="I49" s="76"/>
    </row>
    <row r="50" spans="1:9" s="4" customFormat="1" ht="12.75">
      <c r="A50" s="12">
        <v>1</v>
      </c>
      <c r="B50" s="17" t="s">
        <v>53</v>
      </c>
      <c r="C50" s="12" t="s">
        <v>16</v>
      </c>
      <c r="D50" s="12">
        <v>1674</v>
      </c>
      <c r="E50" s="12">
        <v>338</v>
      </c>
      <c r="F50" s="12">
        <f>D50*E50/1000</f>
        <v>565.812</v>
      </c>
      <c r="G50" s="12" t="s">
        <v>11</v>
      </c>
      <c r="H50" s="54">
        <v>1600</v>
      </c>
      <c r="I50" s="76">
        <v>95.57945041816009</v>
      </c>
    </row>
    <row r="51" spans="1:9" s="4" customFormat="1" ht="12.75">
      <c r="A51" s="12">
        <v>2</v>
      </c>
      <c r="B51" s="17" t="s">
        <v>40</v>
      </c>
      <c r="C51" s="12" t="s">
        <v>16</v>
      </c>
      <c r="D51" s="12">
        <v>284</v>
      </c>
      <c r="E51" s="12">
        <v>226.38</v>
      </c>
      <c r="F51" s="12">
        <v>60.017</v>
      </c>
      <c r="G51" s="12" t="s">
        <v>11</v>
      </c>
      <c r="H51" s="54">
        <v>255</v>
      </c>
      <c r="I51" s="76">
        <v>89.7887323943662</v>
      </c>
    </row>
    <row r="52" spans="1:9" s="4" customFormat="1" ht="12.75">
      <c r="A52" s="12">
        <v>3</v>
      </c>
      <c r="B52" s="48" t="s">
        <v>112</v>
      </c>
      <c r="C52" s="49" t="s">
        <v>16</v>
      </c>
      <c r="D52" s="12">
        <v>20</v>
      </c>
      <c r="E52" s="12">
        <v>23.06</v>
      </c>
      <c r="F52" s="12">
        <v>2547.62</v>
      </c>
      <c r="G52" s="49" t="s">
        <v>11</v>
      </c>
      <c r="H52" s="54">
        <v>17</v>
      </c>
      <c r="I52" s="76">
        <v>85</v>
      </c>
    </row>
    <row r="53" spans="1:9" s="4" customFormat="1" ht="12.75">
      <c r="A53" s="12">
        <v>4</v>
      </c>
      <c r="B53" s="48" t="s">
        <v>113</v>
      </c>
      <c r="C53" s="49" t="s">
        <v>16</v>
      </c>
      <c r="D53" s="12">
        <v>188</v>
      </c>
      <c r="E53" s="12">
        <v>88.1</v>
      </c>
      <c r="F53" s="12">
        <v>15.058</v>
      </c>
      <c r="G53" s="49" t="s">
        <v>11</v>
      </c>
      <c r="H53" s="54">
        <v>175</v>
      </c>
      <c r="I53" s="76">
        <v>93.08510638297872</v>
      </c>
    </row>
    <row r="54" spans="1:9" s="4" customFormat="1" ht="12.75">
      <c r="A54" s="17"/>
      <c r="B54" s="17" t="s">
        <v>25</v>
      </c>
      <c r="C54" s="12"/>
      <c r="D54" s="17"/>
      <c r="E54" s="17"/>
      <c r="F54" s="6">
        <v>3158.37</v>
      </c>
      <c r="G54" s="17"/>
      <c r="H54" s="54"/>
      <c r="I54" s="76"/>
    </row>
    <row r="55" spans="1:9" s="4" customFormat="1" ht="12.75">
      <c r="A55" s="69" t="s">
        <v>54</v>
      </c>
      <c r="B55" s="70"/>
      <c r="C55" s="70"/>
      <c r="D55" s="70"/>
      <c r="E55" s="70"/>
      <c r="F55" s="70"/>
      <c r="G55" s="71"/>
      <c r="H55" s="54"/>
      <c r="I55" s="76"/>
    </row>
    <row r="56" spans="1:9" s="4" customFormat="1" ht="12.75">
      <c r="A56" s="12">
        <v>1</v>
      </c>
      <c r="B56" s="17" t="s">
        <v>55</v>
      </c>
      <c r="C56" s="12" t="s">
        <v>16</v>
      </c>
      <c r="D56" s="12">
        <v>68</v>
      </c>
      <c r="E56" s="12" t="s">
        <v>58</v>
      </c>
      <c r="F56" s="12">
        <v>102</v>
      </c>
      <c r="G56" s="12" t="s">
        <v>11</v>
      </c>
      <c r="H56" s="54">
        <v>57</v>
      </c>
      <c r="I56" s="76">
        <v>83.82352941176471</v>
      </c>
    </row>
    <row r="57" spans="1:9" s="4" customFormat="1" ht="12.75">
      <c r="A57" s="45">
        <v>2</v>
      </c>
      <c r="B57" s="46" t="s">
        <v>111</v>
      </c>
      <c r="C57" s="47" t="s">
        <v>10</v>
      </c>
      <c r="D57" s="45">
        <v>223310</v>
      </c>
      <c r="E57" s="45">
        <v>0.16</v>
      </c>
      <c r="F57" s="12">
        <v>35.729</v>
      </c>
      <c r="G57" s="47" t="s">
        <v>11</v>
      </c>
      <c r="H57" s="54">
        <v>186092</v>
      </c>
      <c r="I57" s="76">
        <v>83.33348260265998</v>
      </c>
    </row>
    <row r="58" spans="1:9" s="4" customFormat="1" ht="12.75">
      <c r="A58" s="19"/>
      <c r="B58" s="20" t="s">
        <v>25</v>
      </c>
      <c r="C58" s="19"/>
      <c r="D58" s="19"/>
      <c r="E58" s="19"/>
      <c r="F58" s="6">
        <f>SUM(F56:F57)</f>
        <v>137.72899999999998</v>
      </c>
      <c r="G58" s="19"/>
      <c r="H58" s="54"/>
      <c r="I58" s="76"/>
    </row>
    <row r="59" spans="1:9" s="4" customFormat="1" ht="12.75">
      <c r="A59" s="69" t="s">
        <v>56</v>
      </c>
      <c r="B59" s="70"/>
      <c r="C59" s="70"/>
      <c r="D59" s="70"/>
      <c r="E59" s="70"/>
      <c r="F59" s="70"/>
      <c r="G59" s="71"/>
      <c r="H59" s="54"/>
      <c r="I59" s="76"/>
    </row>
    <row r="60" spans="1:9" s="4" customFormat="1" ht="12.75">
      <c r="A60" s="3">
        <v>1</v>
      </c>
      <c r="B60" s="17" t="s">
        <v>57</v>
      </c>
      <c r="C60" s="12" t="s">
        <v>10</v>
      </c>
      <c r="D60" s="21">
        <v>330574</v>
      </c>
      <c r="E60" s="12" t="s">
        <v>58</v>
      </c>
      <c r="F60" s="12">
        <v>500.15</v>
      </c>
      <c r="G60" s="12" t="s">
        <v>11</v>
      </c>
      <c r="H60" s="54">
        <v>275485</v>
      </c>
      <c r="I60" s="76">
        <v>83.33535002752788</v>
      </c>
    </row>
    <row r="61" spans="1:9" s="4" customFormat="1" ht="12.75">
      <c r="A61" s="18"/>
      <c r="B61" s="18" t="s">
        <v>25</v>
      </c>
      <c r="C61" s="18"/>
      <c r="D61" s="18"/>
      <c r="E61" s="18"/>
      <c r="F61" s="6">
        <v>500.15</v>
      </c>
      <c r="G61" s="18"/>
      <c r="H61" s="54"/>
      <c r="I61" s="76"/>
    </row>
    <row r="62" spans="1:9" s="4" customFormat="1" ht="12.75">
      <c r="A62" s="18"/>
      <c r="B62" s="18"/>
      <c r="C62" s="18"/>
      <c r="D62" s="18"/>
      <c r="E62" s="18"/>
      <c r="F62" s="12"/>
      <c r="G62" s="18"/>
      <c r="H62" s="54"/>
      <c r="I62" s="76"/>
    </row>
    <row r="63" spans="1:9" s="4" customFormat="1" ht="12.75">
      <c r="A63" s="68" t="s">
        <v>32</v>
      </c>
      <c r="B63" s="68"/>
      <c r="C63" s="68"/>
      <c r="D63" s="68"/>
      <c r="E63" s="68"/>
      <c r="F63" s="68"/>
      <c r="G63" s="68"/>
      <c r="H63" s="54"/>
      <c r="I63" s="76"/>
    </row>
    <row r="64" spans="1:9" s="4" customFormat="1" ht="12.75">
      <c r="A64" s="12">
        <v>1</v>
      </c>
      <c r="B64" s="11" t="s">
        <v>33</v>
      </c>
      <c r="C64" s="12" t="s">
        <v>23</v>
      </c>
      <c r="D64" s="12">
        <v>7350</v>
      </c>
      <c r="E64" s="12">
        <v>690</v>
      </c>
      <c r="F64" s="12">
        <f aca="true" t="shared" si="2" ref="F64:F70">D64*E64/1000</f>
        <v>5071.5</v>
      </c>
      <c r="G64" s="12" t="s">
        <v>11</v>
      </c>
      <c r="H64" s="12">
        <v>7350</v>
      </c>
      <c r="I64" s="76">
        <v>100</v>
      </c>
    </row>
    <row r="65" spans="1:9" s="4" customFormat="1" ht="12.75">
      <c r="A65" s="12">
        <v>2</v>
      </c>
      <c r="B65" s="11" t="s">
        <v>34</v>
      </c>
      <c r="C65" s="12" t="s">
        <v>16</v>
      </c>
      <c r="D65" s="12">
        <v>180</v>
      </c>
      <c r="E65" s="12">
        <v>545</v>
      </c>
      <c r="F65" s="12">
        <f t="shared" si="2"/>
        <v>98.1</v>
      </c>
      <c r="G65" s="12" t="s">
        <v>11</v>
      </c>
      <c r="H65" s="12">
        <v>180</v>
      </c>
      <c r="I65" s="76">
        <v>100</v>
      </c>
    </row>
    <row r="66" spans="1:9" s="4" customFormat="1" ht="12.75">
      <c r="A66" s="12">
        <v>3</v>
      </c>
      <c r="B66" s="11" t="s">
        <v>35</v>
      </c>
      <c r="C66" s="12" t="s">
        <v>16</v>
      </c>
      <c r="D66" s="12">
        <v>96</v>
      </c>
      <c r="E66" s="12">
        <v>460</v>
      </c>
      <c r="F66" s="12">
        <f t="shared" si="2"/>
        <v>44.16</v>
      </c>
      <c r="G66" s="12" t="s">
        <v>11</v>
      </c>
      <c r="H66" s="12">
        <v>96</v>
      </c>
      <c r="I66" s="76">
        <v>100</v>
      </c>
    </row>
    <row r="67" spans="1:9" s="4" customFormat="1" ht="12.75">
      <c r="A67" s="12">
        <v>4</v>
      </c>
      <c r="B67" s="11" t="s">
        <v>62</v>
      </c>
      <c r="C67" s="12" t="s">
        <v>10</v>
      </c>
      <c r="D67" s="12">
        <v>1040</v>
      </c>
      <c r="E67" s="12">
        <v>664</v>
      </c>
      <c r="F67" s="12">
        <f t="shared" si="2"/>
        <v>690.56</v>
      </c>
      <c r="G67" s="12" t="s">
        <v>11</v>
      </c>
      <c r="H67" s="12">
        <v>1040</v>
      </c>
      <c r="I67" s="76">
        <v>100</v>
      </c>
    </row>
    <row r="68" spans="1:9" s="4" customFormat="1" ht="12.75">
      <c r="A68" s="12">
        <v>5</v>
      </c>
      <c r="B68" s="11" t="s">
        <v>36</v>
      </c>
      <c r="C68" s="12" t="s">
        <v>37</v>
      </c>
      <c r="D68" s="12">
        <v>30</v>
      </c>
      <c r="E68" s="12">
        <v>263</v>
      </c>
      <c r="F68" s="12">
        <f t="shared" si="2"/>
        <v>7.89</v>
      </c>
      <c r="G68" s="12" t="s">
        <v>11</v>
      </c>
      <c r="H68" s="12">
        <v>30</v>
      </c>
      <c r="I68" s="76">
        <v>100</v>
      </c>
    </row>
    <row r="69" spans="1:9" s="4" customFormat="1" ht="12.75">
      <c r="A69" s="12">
        <v>6</v>
      </c>
      <c r="B69" s="11" t="s">
        <v>38</v>
      </c>
      <c r="C69" s="12" t="s">
        <v>39</v>
      </c>
      <c r="D69" s="12">
        <v>126</v>
      </c>
      <c r="E69" s="12">
        <v>132</v>
      </c>
      <c r="F69" s="12">
        <f t="shared" si="2"/>
        <v>16.632</v>
      </c>
      <c r="G69" s="12" t="s">
        <v>11</v>
      </c>
      <c r="H69" s="12">
        <v>126</v>
      </c>
      <c r="I69" s="76">
        <v>100</v>
      </c>
    </row>
    <row r="70" spans="1:9" s="4" customFormat="1" ht="12.75">
      <c r="A70" s="12">
        <v>7</v>
      </c>
      <c r="B70" s="50" t="s">
        <v>118</v>
      </c>
      <c r="C70" s="49" t="s">
        <v>16</v>
      </c>
      <c r="D70" s="12">
        <v>95</v>
      </c>
      <c r="E70" s="12">
        <v>132.32</v>
      </c>
      <c r="F70" s="12">
        <f t="shared" si="2"/>
        <v>12.5704</v>
      </c>
      <c r="G70" s="12"/>
      <c r="H70" s="12">
        <v>95</v>
      </c>
      <c r="I70" s="76">
        <v>100</v>
      </c>
    </row>
    <row r="71" spans="1:9" ht="42" customHeight="1">
      <c r="A71" s="12"/>
      <c r="B71" s="14" t="s">
        <v>25</v>
      </c>
      <c r="C71" s="12"/>
      <c r="D71" s="12"/>
      <c r="E71" s="12"/>
      <c r="F71" s="6">
        <f>SUM(F64:F70)</f>
        <v>5941.412399999999</v>
      </c>
      <c r="G71" s="12"/>
      <c r="H71" s="32" t="s">
        <v>124</v>
      </c>
      <c r="I71" s="77">
        <f>AVERAGE(I15:I70)</f>
        <v>93.84885000635217</v>
      </c>
    </row>
    <row r="72" spans="1:9" ht="12.75">
      <c r="A72" s="11"/>
      <c r="B72" s="14" t="s">
        <v>84</v>
      </c>
      <c r="C72" s="12"/>
      <c r="D72" s="12"/>
      <c r="E72" s="12"/>
      <c r="F72" s="10">
        <f>F19+F36+F45+F48+F54+F58+F61+F71</f>
        <v>19316.726348499997</v>
      </c>
      <c r="G72" s="12"/>
      <c r="H72" s="50"/>
      <c r="I72" s="50"/>
    </row>
    <row r="73" spans="1:7" ht="12.75">
      <c r="A73" s="22"/>
      <c r="B73" s="22"/>
      <c r="C73" s="23"/>
      <c r="D73" s="23"/>
      <c r="E73" s="23"/>
      <c r="F73" s="23"/>
      <c r="G73" s="23"/>
    </row>
    <row r="74" spans="1:7" ht="12.75">
      <c r="A74" s="22"/>
      <c r="B74" s="22"/>
      <c r="C74" s="23"/>
      <c r="D74" s="23"/>
      <c r="E74" s="23"/>
      <c r="F74" s="23"/>
      <c r="G74" s="23"/>
    </row>
    <row r="75" spans="1:7" ht="12.75">
      <c r="A75" s="22"/>
      <c r="B75" s="22" t="s">
        <v>41</v>
      </c>
      <c r="C75" s="24"/>
      <c r="D75" s="23"/>
      <c r="E75" s="23"/>
      <c r="F75" s="23"/>
      <c r="G75" s="23"/>
    </row>
    <row r="76" spans="2:3" ht="12.75">
      <c r="B76" t="s">
        <v>42</v>
      </c>
      <c r="C76" s="2"/>
    </row>
    <row r="77" spans="3:6" ht="12.75">
      <c r="C77" s="2"/>
      <c r="F77" s="52"/>
    </row>
    <row r="79" spans="2:7" ht="12.75">
      <c r="B79" t="s">
        <v>43</v>
      </c>
      <c r="G79" s="1" t="s">
        <v>117</v>
      </c>
    </row>
  </sheetData>
  <sheetProtection/>
  <mergeCells count="20">
    <mergeCell ref="H1:I1"/>
    <mergeCell ref="H2:I2"/>
    <mergeCell ref="H5:I5"/>
    <mergeCell ref="H6:I6"/>
    <mergeCell ref="A10:G10"/>
    <mergeCell ref="A15:G15"/>
    <mergeCell ref="A21:G21"/>
    <mergeCell ref="A22:G22"/>
    <mergeCell ref="A37:G37"/>
    <mergeCell ref="A63:G63"/>
    <mergeCell ref="A46:G46"/>
    <mergeCell ref="A49:G49"/>
    <mergeCell ref="A55:G55"/>
    <mergeCell ref="A59:G59"/>
    <mergeCell ref="F1:G1"/>
    <mergeCell ref="F2:G2"/>
    <mergeCell ref="F5:G5"/>
    <mergeCell ref="F6:G6"/>
    <mergeCell ref="A8:G8"/>
    <mergeCell ref="A9:G9"/>
  </mergeCells>
  <printOptions/>
  <pageMargins left="0.75" right="0.75" top="1" bottom="1" header="0.5" footer="0.5"/>
  <pageSetup horizontalDpi="600" verticalDpi="600" orientation="portrait" paperSize="9" scale="58" r:id="rId1"/>
  <ignoredErrors>
    <ignoredError sqref="I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="115" zoomScaleSheetLayoutView="115" zoomScalePageLayoutView="0" workbookViewId="0" topLeftCell="A20">
      <selection activeCell="I59" sqref="I59"/>
    </sheetView>
  </sheetViews>
  <sheetFormatPr defaultColWidth="9.140625" defaultRowHeight="12.75"/>
  <cols>
    <col min="1" max="1" width="6.57421875" style="1" customWidth="1"/>
    <col min="2" max="2" width="42.28125" style="0" customWidth="1"/>
    <col min="3" max="3" width="9.140625" style="1" customWidth="1"/>
    <col min="4" max="4" width="11.57421875" style="1" customWidth="1"/>
    <col min="5" max="5" width="11.7109375" style="39" customWidth="1"/>
    <col min="6" max="6" width="14.421875" style="1" customWidth="1"/>
    <col min="7" max="7" width="20.140625" style="1" customWidth="1"/>
    <col min="8" max="8" width="14.140625" style="0" customWidth="1"/>
    <col min="9" max="9" width="15.7109375" style="0" customWidth="1"/>
  </cols>
  <sheetData>
    <row r="1" spans="6:7" ht="12.75">
      <c r="F1" s="58" t="s">
        <v>45</v>
      </c>
      <c r="G1" s="58"/>
    </row>
    <row r="2" spans="6:7" ht="12.75">
      <c r="F2" s="59" t="s">
        <v>114</v>
      </c>
      <c r="G2" s="59"/>
    </row>
    <row r="6" spans="6:7" ht="12.75">
      <c r="F6" s="59" t="s">
        <v>115</v>
      </c>
      <c r="G6" s="59"/>
    </row>
    <row r="7" spans="6:7" ht="12.75">
      <c r="F7" s="59" t="s">
        <v>121</v>
      </c>
      <c r="G7" s="59"/>
    </row>
    <row r="9" spans="1:9" ht="12.75">
      <c r="A9" s="61" t="s">
        <v>0</v>
      </c>
      <c r="B9" s="61"/>
      <c r="C9" s="61"/>
      <c r="D9" s="61"/>
      <c r="E9" s="61"/>
      <c r="F9" s="61"/>
      <c r="G9" s="61"/>
      <c r="H9" s="1"/>
      <c r="I9" s="1"/>
    </row>
    <row r="10" spans="1:9" ht="12.75">
      <c r="A10" s="61" t="s">
        <v>119</v>
      </c>
      <c r="B10" s="61"/>
      <c r="C10" s="61"/>
      <c r="D10" s="61"/>
      <c r="E10" s="61"/>
      <c r="F10" s="61"/>
      <c r="G10" s="61"/>
      <c r="H10" s="1"/>
      <c r="I10" s="1"/>
    </row>
    <row r="11" spans="1:7" ht="12.75">
      <c r="A11" s="72" t="s">
        <v>120</v>
      </c>
      <c r="B11" s="72"/>
      <c r="C11" s="72"/>
      <c r="D11" s="72"/>
      <c r="E11" s="72"/>
      <c r="F11" s="72"/>
      <c r="G11" s="72"/>
    </row>
    <row r="13" spans="1:9" ht="72" customHeight="1">
      <c r="A13" s="26" t="s">
        <v>1</v>
      </c>
      <c r="B13" s="26" t="s">
        <v>2</v>
      </c>
      <c r="C13" s="26" t="s">
        <v>3</v>
      </c>
      <c r="D13" s="26" t="s">
        <v>4</v>
      </c>
      <c r="E13" s="31" t="s">
        <v>5</v>
      </c>
      <c r="F13" s="26" t="s">
        <v>103</v>
      </c>
      <c r="G13" s="74" t="s">
        <v>7</v>
      </c>
      <c r="H13" s="75" t="s">
        <v>122</v>
      </c>
      <c r="I13" s="75" t="s">
        <v>123</v>
      </c>
    </row>
    <row r="14" spans="1:9" ht="18" customHeight="1">
      <c r="A14" s="42">
        <v>1</v>
      </c>
      <c r="B14" s="29" t="s">
        <v>83</v>
      </c>
      <c r="C14" s="42"/>
      <c r="D14" s="42"/>
      <c r="E14" s="43"/>
      <c r="F14" s="43"/>
      <c r="G14" s="42"/>
      <c r="H14" s="47"/>
      <c r="I14" s="47"/>
    </row>
    <row r="15" spans="1:9" ht="12.75">
      <c r="A15" s="31" t="s">
        <v>85</v>
      </c>
      <c r="B15" s="34" t="s">
        <v>68</v>
      </c>
      <c r="C15" s="31" t="s">
        <v>10</v>
      </c>
      <c r="D15" s="37">
        <v>36660</v>
      </c>
      <c r="E15" s="37">
        <v>0.89</v>
      </c>
      <c r="F15" s="37">
        <f>E15*D15*9*12</f>
        <v>3523759.2</v>
      </c>
      <c r="G15" s="31" t="s">
        <v>11</v>
      </c>
      <c r="H15" s="73">
        <v>30550</v>
      </c>
      <c r="I15" s="88">
        <f>H15/D15*100</f>
        <v>83.33333333333334</v>
      </c>
    </row>
    <row r="16" spans="1:9" s="5" customFormat="1" ht="27" customHeight="1">
      <c r="A16" s="31" t="s">
        <v>86</v>
      </c>
      <c r="B16" s="34" t="s">
        <v>69</v>
      </c>
      <c r="C16" s="31" t="s">
        <v>10</v>
      </c>
      <c r="D16" s="37">
        <v>36660</v>
      </c>
      <c r="E16" s="37">
        <v>0.79</v>
      </c>
      <c r="F16" s="37">
        <f>E16*D16*8*12</f>
        <v>2780294.4000000004</v>
      </c>
      <c r="G16" s="31" t="s">
        <v>11</v>
      </c>
      <c r="H16" s="73">
        <v>30550</v>
      </c>
      <c r="I16" s="88">
        <f>H16/D16*100</f>
        <v>83.33333333333334</v>
      </c>
    </row>
    <row r="17" spans="1:9" s="5" customFormat="1" ht="12.75" customHeight="1">
      <c r="A17" s="31" t="s">
        <v>87</v>
      </c>
      <c r="B17" s="34" t="s">
        <v>70</v>
      </c>
      <c r="C17" s="31" t="s">
        <v>10</v>
      </c>
      <c r="D17" s="37">
        <v>36660</v>
      </c>
      <c r="E17" s="37">
        <v>1.02</v>
      </c>
      <c r="F17" s="37">
        <f>E17*D17*8*12</f>
        <v>3589747.1999999997</v>
      </c>
      <c r="G17" s="31" t="s">
        <v>11</v>
      </c>
      <c r="H17" s="73">
        <v>30550</v>
      </c>
      <c r="I17" s="88">
        <f>H17/D17*100</f>
        <v>83.33333333333334</v>
      </c>
    </row>
    <row r="18" spans="1:9" ht="38.25">
      <c r="A18" s="31" t="s">
        <v>88</v>
      </c>
      <c r="B18" s="34" t="s">
        <v>104</v>
      </c>
      <c r="C18" s="31" t="s">
        <v>10</v>
      </c>
      <c r="D18" s="37">
        <v>45914</v>
      </c>
      <c r="E18" s="37">
        <v>1.39</v>
      </c>
      <c r="F18" s="37">
        <f>E18*D18</f>
        <v>63820.46</v>
      </c>
      <c r="G18" s="31" t="s">
        <v>11</v>
      </c>
      <c r="H18" s="73">
        <v>38261.666666666664</v>
      </c>
      <c r="I18" s="88">
        <f>H18/D18*100</f>
        <v>83.33333333333333</v>
      </c>
    </row>
    <row r="19" spans="1:9" ht="12.75">
      <c r="A19" s="31" t="s">
        <v>89</v>
      </c>
      <c r="B19" s="34" t="s">
        <v>67</v>
      </c>
      <c r="C19" s="31" t="s">
        <v>10</v>
      </c>
      <c r="D19" s="37">
        <v>3601.56</v>
      </c>
      <c r="E19" s="37">
        <v>7.79</v>
      </c>
      <c r="F19" s="37">
        <f>E19*D19</f>
        <v>28056.1524</v>
      </c>
      <c r="G19" s="31" t="s">
        <v>11</v>
      </c>
      <c r="H19" s="73">
        <v>3001.3</v>
      </c>
      <c r="I19" s="88">
        <f>H19/D19*100</f>
        <v>83.33333333333334</v>
      </c>
    </row>
    <row r="20" spans="1:9" ht="12.75">
      <c r="A20" s="32"/>
      <c r="B20" s="35" t="s">
        <v>25</v>
      </c>
      <c r="C20" s="31"/>
      <c r="D20" s="31"/>
      <c r="E20" s="37"/>
      <c r="F20" s="38">
        <f>SUM(F15:F19)</f>
        <v>9985677.412400002</v>
      </c>
      <c r="G20" s="32"/>
      <c r="H20" s="54"/>
      <c r="I20" s="87"/>
    </row>
    <row r="21" spans="1:9" ht="12.75" customHeight="1">
      <c r="A21" s="31">
        <v>2</v>
      </c>
      <c r="B21" s="33" t="s">
        <v>71</v>
      </c>
      <c r="C21" s="33"/>
      <c r="D21" s="31"/>
      <c r="E21" s="37"/>
      <c r="F21" s="37"/>
      <c r="G21" s="31"/>
      <c r="H21" s="54"/>
      <c r="I21" s="87"/>
    </row>
    <row r="22" spans="1:9" s="5" customFormat="1" ht="12.75">
      <c r="A22" s="31" t="s">
        <v>90</v>
      </c>
      <c r="B22" s="34" t="s">
        <v>66</v>
      </c>
      <c r="C22" s="31" t="s">
        <v>10</v>
      </c>
      <c r="D22" s="31">
        <v>73.29</v>
      </c>
      <c r="E22" s="37">
        <v>44.19</v>
      </c>
      <c r="F22" s="37">
        <f>E22*D22*12</f>
        <v>38864.2212</v>
      </c>
      <c r="G22" s="31" t="s">
        <v>11</v>
      </c>
      <c r="H22" s="73">
        <v>61.07500000000001</v>
      </c>
      <c r="I22" s="88">
        <f>H22/D22*100</f>
        <v>83.33333333333334</v>
      </c>
    </row>
    <row r="23" spans="1:9" s="9" customFormat="1" ht="41.25" customHeight="1">
      <c r="A23" s="31" t="s">
        <v>91</v>
      </c>
      <c r="B23" s="34" t="s">
        <v>72</v>
      </c>
      <c r="C23" s="31" t="s">
        <v>10</v>
      </c>
      <c r="D23" s="37">
        <v>47160</v>
      </c>
      <c r="E23" s="37">
        <v>5.54</v>
      </c>
      <c r="F23" s="37">
        <v>261266.4</v>
      </c>
      <c r="G23" s="31" t="s">
        <v>11</v>
      </c>
      <c r="H23" s="73">
        <v>39300</v>
      </c>
      <c r="I23" s="88">
        <f aca="true" t="shared" si="0" ref="I23:I29">H23/D23*100</f>
        <v>83.33333333333334</v>
      </c>
    </row>
    <row r="24" spans="1:9" s="9" customFormat="1" ht="41.25" customHeight="1">
      <c r="A24" s="31" t="s">
        <v>92</v>
      </c>
      <c r="B24" s="34" t="s">
        <v>73</v>
      </c>
      <c r="C24" s="31" t="s">
        <v>10</v>
      </c>
      <c r="D24" s="37">
        <v>47160</v>
      </c>
      <c r="E24" s="37">
        <v>5.54</v>
      </c>
      <c r="F24" s="37">
        <f>E24*D24</f>
        <v>261266.4</v>
      </c>
      <c r="G24" s="31" t="s">
        <v>11</v>
      </c>
      <c r="H24" s="73">
        <v>39300</v>
      </c>
      <c r="I24" s="88">
        <f t="shared" si="0"/>
        <v>83.33333333333334</v>
      </c>
    </row>
    <row r="25" spans="1:9" s="9" customFormat="1" ht="25.5">
      <c r="A25" s="31" t="s">
        <v>93</v>
      </c>
      <c r="B25" s="34" t="s">
        <v>74</v>
      </c>
      <c r="C25" s="31" t="s">
        <v>10</v>
      </c>
      <c r="D25" s="37">
        <v>47160</v>
      </c>
      <c r="E25" s="37">
        <v>5.54</v>
      </c>
      <c r="F25" s="37">
        <f>E25*D25</f>
        <v>261266.4</v>
      </c>
      <c r="G25" s="31" t="s">
        <v>11</v>
      </c>
      <c r="H25" s="73">
        <v>39300</v>
      </c>
      <c r="I25" s="88">
        <f t="shared" si="0"/>
        <v>83.33333333333334</v>
      </c>
    </row>
    <row r="26" spans="1:9" s="9" customFormat="1" ht="38.25">
      <c r="A26" s="31" t="s">
        <v>94</v>
      </c>
      <c r="B26" s="34" t="s">
        <v>75</v>
      </c>
      <c r="C26" s="31" t="s">
        <v>10</v>
      </c>
      <c r="D26" s="37">
        <v>47160</v>
      </c>
      <c r="E26" s="37">
        <v>5.54</v>
      </c>
      <c r="F26" s="37">
        <f>E26*D26</f>
        <v>261266.4</v>
      </c>
      <c r="G26" s="31" t="s">
        <v>11</v>
      </c>
      <c r="H26" s="73">
        <v>39300</v>
      </c>
      <c r="I26" s="88">
        <f t="shared" si="0"/>
        <v>83.33333333333334</v>
      </c>
    </row>
    <row r="27" spans="1:9" s="5" customFormat="1" ht="25.5">
      <c r="A27" s="31" t="s">
        <v>95</v>
      </c>
      <c r="B27" s="34" t="s">
        <v>76</v>
      </c>
      <c r="C27" s="31" t="s">
        <v>10</v>
      </c>
      <c r="D27" s="37">
        <v>47160</v>
      </c>
      <c r="E27" s="37">
        <v>0.82</v>
      </c>
      <c r="F27" s="37">
        <v>38671.2</v>
      </c>
      <c r="G27" s="31" t="s">
        <v>11</v>
      </c>
      <c r="H27" s="73">
        <v>39300</v>
      </c>
      <c r="I27" s="88">
        <f t="shared" si="0"/>
        <v>83.33333333333334</v>
      </c>
    </row>
    <row r="28" spans="1:9" s="9" customFormat="1" ht="25.5">
      <c r="A28" s="31" t="s">
        <v>96</v>
      </c>
      <c r="B28" s="34" t="s">
        <v>77</v>
      </c>
      <c r="C28" s="31" t="s">
        <v>10</v>
      </c>
      <c r="D28" s="37">
        <v>154205</v>
      </c>
      <c r="E28" s="37">
        <v>0.48</v>
      </c>
      <c r="F28" s="37">
        <f>E28*D28*12</f>
        <v>888220.7999999999</v>
      </c>
      <c r="G28" s="31" t="s">
        <v>11</v>
      </c>
      <c r="H28" s="73">
        <v>128504.16666666666</v>
      </c>
      <c r="I28" s="88">
        <f t="shared" si="0"/>
        <v>83.33333333333333</v>
      </c>
    </row>
    <row r="29" spans="1:9" s="9" customFormat="1" ht="25.5">
      <c r="A29" s="31" t="s">
        <v>97</v>
      </c>
      <c r="B29" s="34" t="s">
        <v>78</v>
      </c>
      <c r="C29" s="31" t="s">
        <v>10</v>
      </c>
      <c r="D29" s="37">
        <v>154205</v>
      </c>
      <c r="E29" s="37">
        <v>0.48</v>
      </c>
      <c r="F29" s="37">
        <v>74018.4</v>
      </c>
      <c r="G29" s="31" t="s">
        <v>11</v>
      </c>
      <c r="H29" s="73">
        <v>128504.16666666666</v>
      </c>
      <c r="I29" s="88">
        <f t="shared" si="0"/>
        <v>83.33333333333333</v>
      </c>
    </row>
    <row r="30" spans="1:9" s="5" customFormat="1" ht="12.75">
      <c r="A30" s="31" t="s">
        <v>98</v>
      </c>
      <c r="B30" s="34" t="s">
        <v>79</v>
      </c>
      <c r="C30" s="31" t="s">
        <v>10</v>
      </c>
      <c r="D30" s="37">
        <v>154205</v>
      </c>
      <c r="E30" s="37">
        <v>0.48</v>
      </c>
      <c r="F30" s="37">
        <v>74018.4</v>
      </c>
      <c r="G30" s="31" t="s">
        <v>11</v>
      </c>
      <c r="H30" s="54"/>
      <c r="I30" s="87"/>
    </row>
    <row r="31" spans="1:9" s="5" customFormat="1" ht="12.75">
      <c r="A31" s="31"/>
      <c r="B31" s="35" t="s">
        <v>25</v>
      </c>
      <c r="C31" s="31"/>
      <c r="D31" s="31"/>
      <c r="E31" s="37"/>
      <c r="F31" s="38">
        <f>SUM(F22:F30)</f>
        <v>2158858.6211999995</v>
      </c>
      <c r="G31" s="31"/>
      <c r="H31" s="54"/>
      <c r="I31" s="87"/>
    </row>
    <row r="32" spans="1:9" s="9" customFormat="1" ht="12.75">
      <c r="A32" s="31">
        <v>3</v>
      </c>
      <c r="B32" s="33" t="s">
        <v>80</v>
      </c>
      <c r="C32" s="33"/>
      <c r="D32" s="31"/>
      <c r="E32" s="37"/>
      <c r="F32" s="37"/>
      <c r="G32" s="31"/>
      <c r="H32" s="54"/>
      <c r="I32" s="87"/>
    </row>
    <row r="33" spans="1:9" s="9" customFormat="1" ht="12.75">
      <c r="A33" s="31" t="s">
        <v>99</v>
      </c>
      <c r="B33" s="34" t="s">
        <v>105</v>
      </c>
      <c r="C33" s="31" t="s">
        <v>106</v>
      </c>
      <c r="D33" s="31">
        <v>1350</v>
      </c>
      <c r="E33" s="37">
        <v>0.62</v>
      </c>
      <c r="F33" s="37">
        <f aca="true" t="shared" si="1" ref="F33:F38">E33*D33*12</f>
        <v>10044</v>
      </c>
      <c r="G33" s="31" t="s">
        <v>11</v>
      </c>
      <c r="H33" s="73">
        <v>1125</v>
      </c>
      <c r="I33" s="88">
        <f>H33/D33*100</f>
        <v>83.33333333333334</v>
      </c>
    </row>
    <row r="34" spans="1:9" s="9" customFormat="1" ht="12.75">
      <c r="A34" s="31" t="s">
        <v>100</v>
      </c>
      <c r="B34" s="34" t="s">
        <v>63</v>
      </c>
      <c r="C34" s="31"/>
      <c r="D34" s="31">
        <v>150</v>
      </c>
      <c r="E34" s="37">
        <v>5.83</v>
      </c>
      <c r="F34" s="37">
        <f t="shared" si="1"/>
        <v>10494</v>
      </c>
      <c r="G34" s="31" t="s">
        <v>11</v>
      </c>
      <c r="H34" s="73">
        <v>125</v>
      </c>
      <c r="I34" s="88">
        <f>H34/D34*100</f>
        <v>83.33333333333334</v>
      </c>
    </row>
    <row r="35" spans="1:9" ht="25.5">
      <c r="A35" s="31" t="s">
        <v>101</v>
      </c>
      <c r="B35" s="34" t="s">
        <v>64</v>
      </c>
      <c r="C35" s="31" t="s">
        <v>108</v>
      </c>
      <c r="D35" s="31">
        <v>24</v>
      </c>
      <c r="E35" s="37">
        <v>52.25</v>
      </c>
      <c r="F35" s="37">
        <f t="shared" si="1"/>
        <v>15048</v>
      </c>
      <c r="G35" s="31" t="s">
        <v>11</v>
      </c>
      <c r="H35" s="73">
        <v>20</v>
      </c>
      <c r="I35" s="88">
        <f>H35/D35*100</f>
        <v>83.33333333333334</v>
      </c>
    </row>
    <row r="36" spans="1:9" ht="25.5">
      <c r="A36" s="41" t="s">
        <v>102</v>
      </c>
      <c r="B36" s="34" t="s">
        <v>81</v>
      </c>
      <c r="C36" s="31" t="s">
        <v>10</v>
      </c>
      <c r="D36" s="31">
        <v>135</v>
      </c>
      <c r="E36" s="37">
        <v>6.58</v>
      </c>
      <c r="F36" s="37">
        <f t="shared" si="1"/>
        <v>10659.599999999999</v>
      </c>
      <c r="G36" s="31" t="s">
        <v>11</v>
      </c>
      <c r="H36" s="73">
        <v>112.5</v>
      </c>
      <c r="I36" s="88">
        <f>H36/D36*100</f>
        <v>83.33333333333334</v>
      </c>
    </row>
    <row r="37" spans="1:9" s="5" customFormat="1" ht="22.5" customHeight="1">
      <c r="A37" s="31" t="s">
        <v>109</v>
      </c>
      <c r="B37" s="34" t="s">
        <v>82</v>
      </c>
      <c r="C37" s="31" t="s">
        <v>10</v>
      </c>
      <c r="D37" s="31">
        <v>931.5</v>
      </c>
      <c r="E37" s="37">
        <v>0.07</v>
      </c>
      <c r="F37" s="37">
        <f t="shared" si="1"/>
        <v>782.4600000000002</v>
      </c>
      <c r="G37" s="31" t="s">
        <v>11</v>
      </c>
      <c r="H37" s="73">
        <v>776.25</v>
      </c>
      <c r="I37" s="88">
        <f>H37/D37*100</f>
        <v>83.33333333333334</v>
      </c>
    </row>
    <row r="38" spans="1:9" s="5" customFormat="1" ht="12.75">
      <c r="A38" s="31" t="s">
        <v>110</v>
      </c>
      <c r="B38" s="34" t="s">
        <v>107</v>
      </c>
      <c r="C38" s="31" t="s">
        <v>108</v>
      </c>
      <c r="D38" s="31">
        <v>135</v>
      </c>
      <c r="E38" s="37">
        <v>22.64</v>
      </c>
      <c r="F38" s="37">
        <f t="shared" si="1"/>
        <v>36676.8</v>
      </c>
      <c r="G38" s="31" t="s">
        <v>11</v>
      </c>
      <c r="H38" s="73">
        <v>112.5</v>
      </c>
      <c r="I38" s="88">
        <f>H38/D38*100</f>
        <v>83.33333333333334</v>
      </c>
    </row>
    <row r="39" spans="1:9" s="5" customFormat="1" ht="12.75">
      <c r="A39" s="31"/>
      <c r="B39" s="35" t="s">
        <v>25</v>
      </c>
      <c r="C39" s="31"/>
      <c r="D39" s="31"/>
      <c r="E39" s="37"/>
      <c r="F39" s="38">
        <f>SUM(F33:F38)</f>
        <v>83704.86</v>
      </c>
      <c r="G39" s="31"/>
      <c r="H39" s="73">
        <v>0</v>
      </c>
      <c r="I39" s="87"/>
    </row>
    <row r="40" spans="1:9" s="5" customFormat="1" ht="12.75">
      <c r="A40" s="31">
        <v>4</v>
      </c>
      <c r="B40" s="33" t="s">
        <v>65</v>
      </c>
      <c r="C40" s="31" t="s">
        <v>10</v>
      </c>
      <c r="D40" s="40">
        <v>169686.42</v>
      </c>
      <c r="E40" s="37">
        <v>0.2</v>
      </c>
      <c r="F40" s="37">
        <f>E40*D40*12</f>
        <v>407247.40800000005</v>
      </c>
      <c r="G40" s="31" t="s">
        <v>11</v>
      </c>
      <c r="H40" s="73">
        <v>141405.35</v>
      </c>
      <c r="I40" s="88">
        <f>H40/D40*100</f>
        <v>83.33333333333333</v>
      </c>
    </row>
    <row r="41" spans="1:9" s="5" customFormat="1" ht="12.75">
      <c r="A41" s="31"/>
      <c r="B41" s="35" t="s">
        <v>25</v>
      </c>
      <c r="C41" s="31"/>
      <c r="D41" s="31"/>
      <c r="E41" s="31"/>
      <c r="F41" s="38">
        <f>F40</f>
        <v>407247.40800000005</v>
      </c>
      <c r="G41" s="31"/>
      <c r="H41" s="54"/>
      <c r="I41" s="87"/>
    </row>
    <row r="42" spans="1:9" ht="15">
      <c r="A42" s="26"/>
      <c r="B42" s="36" t="s">
        <v>84</v>
      </c>
      <c r="C42" s="26"/>
      <c r="D42" s="26"/>
      <c r="E42" s="31"/>
      <c r="F42" s="44">
        <f>F41+F39+F31+F20</f>
        <v>12635488.301600002</v>
      </c>
      <c r="G42" s="26"/>
      <c r="H42" s="12"/>
      <c r="I42" s="87"/>
    </row>
    <row r="43" spans="1:9" ht="12.75">
      <c r="A43" s="28"/>
      <c r="B43" s="8"/>
      <c r="C43" s="28"/>
      <c r="D43" s="28"/>
      <c r="F43" s="28"/>
      <c r="G43" s="84"/>
      <c r="H43" s="85"/>
      <c r="I43" s="86"/>
    </row>
    <row r="44" spans="1:9" ht="12.75">
      <c r="A44" s="28"/>
      <c r="B44" s="8"/>
      <c r="C44" s="28"/>
      <c r="D44" s="28"/>
      <c r="F44" s="28"/>
      <c r="G44" s="28"/>
      <c r="H44" s="78"/>
      <c r="I44" s="79"/>
    </row>
    <row r="45" spans="1:9" ht="12.75">
      <c r="A45" s="28"/>
      <c r="B45" s="8"/>
      <c r="C45" s="30"/>
      <c r="D45" s="28"/>
      <c r="F45" s="53"/>
      <c r="G45" s="28"/>
      <c r="H45" s="80"/>
      <c r="I45" s="79"/>
    </row>
    <row r="46" spans="3:9" ht="12.75">
      <c r="C46" s="2"/>
      <c r="H46" s="80"/>
      <c r="I46" s="79"/>
    </row>
    <row r="47" spans="3:9" ht="12.75">
      <c r="C47" s="2"/>
      <c r="H47" s="80"/>
      <c r="I47" s="79"/>
    </row>
    <row r="48" spans="8:9" ht="12.75">
      <c r="H48" s="80"/>
      <c r="I48" s="79"/>
    </row>
    <row r="49" spans="2:9" ht="12.75">
      <c r="B49" t="s">
        <v>43</v>
      </c>
      <c r="G49" s="1" t="s">
        <v>117</v>
      </c>
      <c r="H49" s="80"/>
      <c r="I49" s="79"/>
    </row>
    <row r="50" spans="8:9" ht="12.75">
      <c r="H50" s="80"/>
      <c r="I50" s="79"/>
    </row>
    <row r="51" spans="8:9" ht="12.75">
      <c r="H51" s="80"/>
      <c r="I51" s="79"/>
    </row>
    <row r="52" spans="8:9" ht="12.75">
      <c r="H52" s="80"/>
      <c r="I52" s="79"/>
    </row>
    <row r="53" spans="8:9" ht="12.75">
      <c r="H53" s="80"/>
      <c r="I53" s="79"/>
    </row>
    <row r="54" spans="8:9" ht="12.75">
      <c r="H54" s="80"/>
      <c r="I54" s="79"/>
    </row>
    <row r="55" spans="8:9" ht="12.75">
      <c r="H55" s="80"/>
      <c r="I55" s="79"/>
    </row>
    <row r="56" spans="8:9" ht="12.75">
      <c r="H56" s="80"/>
      <c r="I56" s="79"/>
    </row>
    <row r="57" spans="8:9" ht="12.75">
      <c r="H57" s="80"/>
      <c r="I57" s="79"/>
    </row>
    <row r="58" spans="8:9" ht="12.75">
      <c r="H58" s="80"/>
      <c r="I58" s="79"/>
    </row>
    <row r="59" spans="8:9" ht="12.75">
      <c r="H59" s="80"/>
      <c r="I59" s="79"/>
    </row>
    <row r="60" spans="8:9" ht="12.75">
      <c r="H60" s="80"/>
      <c r="I60" s="79"/>
    </row>
    <row r="61" spans="8:9" ht="12.75">
      <c r="H61" s="80"/>
      <c r="I61" s="79"/>
    </row>
    <row r="62" spans="8:9" ht="12.75">
      <c r="H62" s="80"/>
      <c r="I62" s="79"/>
    </row>
    <row r="63" spans="8:9" ht="12.75">
      <c r="H63" s="80"/>
      <c r="I63" s="79"/>
    </row>
    <row r="64" spans="8:9" ht="12.75">
      <c r="H64" s="78"/>
      <c r="I64" s="79"/>
    </row>
    <row r="65" spans="8:9" ht="12.75">
      <c r="H65" s="78"/>
      <c r="I65" s="79"/>
    </row>
    <row r="66" spans="8:9" ht="12.75">
      <c r="H66" s="78"/>
      <c r="I66" s="79"/>
    </row>
    <row r="67" spans="8:9" ht="12.75">
      <c r="H67" s="78"/>
      <c r="I67" s="79"/>
    </row>
    <row r="68" spans="8:9" ht="12.75">
      <c r="H68" s="78"/>
      <c r="I68" s="79"/>
    </row>
    <row r="69" spans="8:9" ht="12.75">
      <c r="H69" s="78"/>
      <c r="I69" s="79"/>
    </row>
    <row r="70" spans="8:9" ht="12.75">
      <c r="H70" s="78"/>
      <c r="I70" s="79"/>
    </row>
    <row r="71" spans="8:9" ht="12.75">
      <c r="H71" s="81"/>
      <c r="I71" s="82"/>
    </row>
    <row r="72" spans="8:9" ht="12.75">
      <c r="H72" s="83"/>
      <c r="I72" s="83"/>
    </row>
  </sheetData>
  <sheetProtection/>
  <mergeCells count="7">
    <mergeCell ref="A9:G9"/>
    <mergeCell ref="A10:G10"/>
    <mergeCell ref="A11:G11"/>
    <mergeCell ref="F1:G1"/>
    <mergeCell ref="F2:G2"/>
    <mergeCell ref="F6:G6"/>
    <mergeCell ref="F7:G7"/>
  </mergeCells>
  <printOptions/>
  <pageMargins left="0.75" right="0.75" top="1" bottom="1" header="0.5" footer="0.5"/>
  <pageSetup horizontalDpi="600" verticalDpi="600" orientation="portrait" paperSize="9" scale="56" r:id="rId1"/>
  <ignoredErrors>
    <ignoredError sqref="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2012-11-27T09:28:03Z</cp:lastPrinted>
  <dcterms:created xsi:type="dcterms:W3CDTF">1996-10-08T23:32:33Z</dcterms:created>
  <dcterms:modified xsi:type="dcterms:W3CDTF">2012-11-27T10:42:38Z</dcterms:modified>
  <cp:category/>
  <cp:version/>
  <cp:contentType/>
  <cp:contentStatus/>
</cp:coreProperties>
</file>